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125" windowHeight="6150" activeTab="1"/>
  </bookViews>
  <sheets>
    <sheet name="Oral Presentation Proposal" sheetId="1" r:id="rId1"/>
    <sheet name="Proposal Evaluation" sheetId="2" r:id="rId2"/>
    <sheet name="Proposal document outcome assmt" sheetId="3" r:id="rId3"/>
    <sheet name="Sheet3" sheetId="4" r:id="rId4"/>
  </sheets>
  <definedNames>
    <definedName name="_xlnm.Print_Area" localSheetId="1">'Proposal Evaluation'!$A$1:$E$90</definedName>
    <definedName name="_xlnm.Print_Titles" localSheetId="0">'Oral Presentation Proposal'!$1:$5</definedName>
    <definedName name="_xlnm.Print_Titles" localSheetId="1">'Proposal Evaluation'!$1:$5</definedName>
    <definedName name="Text52" localSheetId="2">'Proposal document outcome assmt'!$E$2</definedName>
    <definedName name="Text53" localSheetId="2">'Proposal document outcome assmt'!$E$3</definedName>
    <definedName name="Text54" localSheetId="2">'Proposal document outcome assmt'!$E$4</definedName>
    <definedName name="Text55" localSheetId="2">'Proposal document outcome assmt'!$E$5</definedName>
    <definedName name="Text56" localSheetId="2">'Proposal document outcome assmt'!$E$6</definedName>
    <definedName name="Text57" localSheetId="2">'Proposal document outcome assmt'!$E$7</definedName>
    <definedName name="Text58" localSheetId="2">'Proposal document outcome assmt'!$E$8</definedName>
    <definedName name="Text70" localSheetId="2">'Proposal document outcome assmt'!$E$9</definedName>
    <definedName name="Text71" localSheetId="2">'Proposal document outcome assmt'!$E$10</definedName>
    <definedName name="Text73" localSheetId="2">'Proposal document outcome assmt'!$E$11</definedName>
    <definedName name="Text74" localSheetId="2">'Proposal document outcome assmt'!$E$12</definedName>
    <definedName name="Text75" localSheetId="2">'Proposal document outcome assmt'!$E$13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<sst xmlns="http://schemas.openxmlformats.org/spreadsheetml/2006/main" count="269" uniqueCount="196">
  <si>
    <t>University of Puerto Rico - Mayagüez Campus</t>
  </si>
  <si>
    <t>School of Engineering</t>
  </si>
  <si>
    <t>Department of Electrical and Computer Engineering</t>
  </si>
  <si>
    <t>Course</t>
  </si>
  <si>
    <t>Section</t>
  </si>
  <si>
    <t>Date</t>
  </si>
  <si>
    <t>Semester</t>
  </si>
  <si>
    <t>Name of Team</t>
  </si>
  <si>
    <t>Name of Evaluator</t>
  </si>
  <si>
    <t>Presentation Title</t>
  </si>
  <si>
    <t>Category</t>
  </si>
  <si>
    <t>Point Value</t>
  </si>
  <si>
    <t>Comments</t>
  </si>
  <si>
    <t>Point Eval.</t>
  </si>
  <si>
    <t>Introduction/Background</t>
  </si>
  <si>
    <t>Body</t>
  </si>
  <si>
    <t>Conclusion</t>
  </si>
  <si>
    <t>Presentation Skills</t>
  </si>
  <si>
    <t>Organization/Outline</t>
  </si>
  <si>
    <t>Appropriate to audience</t>
  </si>
  <si>
    <t>Pronunciation, grammar, articulation</t>
  </si>
  <si>
    <t>Management of questions</t>
  </si>
  <si>
    <t>Support of arguments with evidence</t>
  </si>
  <si>
    <t>Time Management</t>
  </si>
  <si>
    <t>Overall</t>
  </si>
  <si>
    <t>Overall quality</t>
  </si>
  <si>
    <t>Knowledge of material</t>
  </si>
  <si>
    <t>Subject Specific</t>
  </si>
  <si>
    <t>Oral Presentation Evaluation Form</t>
  </si>
  <si>
    <t>Contents</t>
  </si>
  <si>
    <t>Problem Statement is convincing</t>
  </si>
  <si>
    <t>Presented relevant background information</t>
  </si>
  <si>
    <t>Subtotal Presentation Skills</t>
  </si>
  <si>
    <t>Subtotal Contents</t>
  </si>
  <si>
    <t>Subtotal Overall</t>
  </si>
  <si>
    <t>Objectives are SMART</t>
  </si>
  <si>
    <t>Deliverables are specific and realistic</t>
  </si>
  <si>
    <t>Team is well organized for work</t>
  </si>
  <si>
    <t>Budget is well supported and realistic</t>
  </si>
  <si>
    <t>Project contingencies assessed and contingency plans considered</t>
  </si>
  <si>
    <t>Clear and realistic assesment of project impacts</t>
  </si>
  <si>
    <t>Subtotal Subject Specific</t>
  </si>
  <si>
    <t>Total</t>
  </si>
  <si>
    <t>Executive summary</t>
  </si>
  <si>
    <t>Project Antecedents</t>
  </si>
  <si>
    <t>Objectives</t>
  </si>
  <si>
    <t>General approach (methods)</t>
  </si>
  <si>
    <t>Contractual aspects</t>
  </si>
  <si>
    <t>Resource requirements</t>
  </si>
  <si>
    <t>Personnel</t>
  </si>
  <si>
    <t>Assessment methods</t>
  </si>
  <si>
    <t>Potential Problems</t>
  </si>
  <si>
    <t>Impacts and issues related with project</t>
  </si>
  <si>
    <t>Course Outcome</t>
  </si>
  <si>
    <t>% Weight</t>
  </si>
  <si>
    <t>Outcome (a)</t>
  </si>
  <si>
    <t>Outcome (b)</t>
  </si>
  <si>
    <t>Outcome (d)</t>
  </si>
  <si>
    <t xml:space="preserve">Outcome (e) </t>
  </si>
  <si>
    <t xml:space="preserve">Outcome (c) </t>
  </si>
  <si>
    <t>Outcome (f)</t>
  </si>
  <si>
    <t>Outcome (g)</t>
  </si>
  <si>
    <t>Outcome (h)</t>
  </si>
  <si>
    <t>Outcome (i)</t>
  </si>
  <si>
    <t>Outcome (j)</t>
  </si>
  <si>
    <t>Outcome (k)</t>
  </si>
  <si>
    <t>Course Outcomes</t>
  </si>
  <si>
    <t>Proposal Evaluation</t>
  </si>
  <si>
    <t>Schedule</t>
  </si>
  <si>
    <t>Point Value [0..5]</t>
  </si>
  <si>
    <t>Subtotal</t>
  </si>
  <si>
    <t>Outcome 10</t>
  </si>
  <si>
    <t>Outcome 12</t>
  </si>
  <si>
    <t>1,3</t>
  </si>
  <si>
    <t>Presents convincing arguments about why this project is important</t>
  </si>
  <si>
    <t>Objectives are SMART*</t>
  </si>
  <si>
    <t>Notes</t>
  </si>
  <si>
    <t>* SMART = Specific, Measurable, Agreed-upon with customer, Realistic and Time-bound</t>
  </si>
  <si>
    <t>Gives a brief and effective high-level description of project</t>
  </si>
  <si>
    <t>Summarizes deliverables and products</t>
  </si>
  <si>
    <t>Presents Milestones</t>
  </si>
  <si>
    <t>Summarizes key economic aspects, e.g., expected profitability or competitive impact</t>
  </si>
  <si>
    <t>Discusses, when applicable, any deviation from standard practices (leave blank when not applicable)</t>
  </si>
  <si>
    <t>Presents an account of documents and documentation standards to be used in the project and for the final system</t>
  </si>
  <si>
    <t>Describes any agreements with clients or third parties</t>
  </si>
  <si>
    <t>Discusses reports' requirements, scope and deadlines</t>
  </si>
  <si>
    <t>Present technical specifications of the system</t>
  </si>
  <si>
    <t>Presents project review dates and metrics</t>
  </si>
  <si>
    <t>Presents the work breakdown structure</t>
  </si>
  <si>
    <t>Presents (or links to) the Gantt diagram or other representation of project schedule</t>
  </si>
  <si>
    <t>Assigns resources, including human resources, to tasks</t>
  </si>
  <si>
    <t>Presents the team organization</t>
  </si>
  <si>
    <t>Describes technical and managerial approaches</t>
  </si>
  <si>
    <t>Provides detailed description of project’s deliverables as related to objectives' achievement</t>
  </si>
  <si>
    <t>Presents a budget with detailed estimates of realistic project expenses</t>
  </si>
  <si>
    <t>Includes fringe benefits and realistic overhead costs</t>
  </si>
  <si>
    <t>Justifies budget items when necessary</t>
  </si>
  <si>
    <t>Describes any particular or special skills required for the project</t>
  </si>
  <si>
    <t>Describes training needs for the personnel of the project or the customer</t>
  </si>
  <si>
    <t>Legal requirements related to personnel needed for the project, e.g. non-disclosure-agreements, subcontracting, consulting, etc.</t>
  </si>
  <si>
    <t>Describes assessment processes for the project</t>
  </si>
  <si>
    <t>Describes procedures for monitoring, collecting and storing data on project performance and progress</t>
  </si>
  <si>
    <t>Describes testing and quality control procedures</t>
  </si>
  <si>
    <t>Presents realistic projects risks, assessment of risk likelihood and impact, and corrective actions</t>
  </si>
  <si>
    <t>Describes legal issues of project and tools used (licenses, Intellectual Property, other legal constraints)</t>
  </si>
  <si>
    <t>Discusses realistic social impacts of project (positive and negative)</t>
  </si>
  <si>
    <t>Market overview</t>
  </si>
  <si>
    <t>Identifies potential customers</t>
  </si>
  <si>
    <t>Presents and assesses current or potential competition</t>
  </si>
  <si>
    <t>Identifies comparative or competitive advantages of product</t>
  </si>
  <si>
    <t>Overall Document form and style</t>
  </si>
  <si>
    <t>Proposal has a professional style and presentation</t>
  </si>
  <si>
    <t>Document is well organized and includes a table of contents</t>
  </si>
  <si>
    <t>Documents uses correct grammar and composition</t>
  </si>
  <si>
    <t>Uses adequate language and vocabulary variety</t>
  </si>
  <si>
    <t>Uses argumentation or bibliographic references to support statements</t>
  </si>
  <si>
    <t>Document is clear and concise</t>
  </si>
  <si>
    <t>Cites and refers to previous developments by the team, when applicable (leave blank when not applicable)</t>
  </si>
  <si>
    <t>Cites and refers to previous developments by other teams supported by references</t>
  </si>
  <si>
    <t>States relationships to other projects or products, e.g., comparisons, advantages, disadvantages, focus, etc.</t>
  </si>
  <si>
    <t>Outcome 11</t>
  </si>
  <si>
    <t>Outcome 13</t>
  </si>
  <si>
    <t>Presents likely environmental impacts of project (positive and negative impacts)</t>
  </si>
  <si>
    <t>Assessment of proposal with regard to program outcomes</t>
  </si>
  <si>
    <t>Average of Point Value [0..5]</t>
  </si>
  <si>
    <t>Point value scale</t>
  </si>
  <si>
    <t>Excellent</t>
  </si>
  <si>
    <t>Above Average</t>
  </si>
  <si>
    <t>Average</t>
  </si>
  <si>
    <t>Below Average</t>
  </si>
  <si>
    <t>Defficient</t>
  </si>
  <si>
    <t>Not included</t>
  </si>
  <si>
    <t>Outcome (c)</t>
  </si>
  <si>
    <t>Outcome (e)</t>
  </si>
  <si>
    <t>Contribution to Program Outcomes Assessment</t>
  </si>
  <si>
    <t>Program Outcome</t>
  </si>
  <si>
    <t>Average Points [0..5]</t>
  </si>
  <si>
    <t>Outcome 02</t>
  </si>
  <si>
    <t>Outcome 03</t>
  </si>
  <si>
    <t>Outcome 04</t>
  </si>
  <si>
    <t>Outcome 05</t>
  </si>
  <si>
    <t>Outcome 07</t>
  </si>
  <si>
    <t>Outcome 08</t>
  </si>
  <si>
    <t>Outcome 01</t>
  </si>
  <si>
    <t>Identify a problem or opportunity for a computer engineering solution or innovation and define the technical specifications with the user/client.</t>
  </si>
  <si>
    <t>Analize and discuss the problem as well as previous or related work</t>
  </si>
  <si>
    <t>Write a project proposal to solve a computer engineering problem specifying the solution, the work breakdown structure, budget and realistic constraints.</t>
  </si>
  <si>
    <t>Organize the teamwork and define individual tasks and responsibilities</t>
  </si>
  <si>
    <t>Design implement and test a system to solve the desired needs, identify and design the components within realistic constraints and using engineering standards</t>
  </si>
  <si>
    <t>Design a test plan for the system</t>
  </si>
  <si>
    <t>Evaluate the ethical, legal, environmental, social, health and safety and other impacts of the system and propose the mitigation, or compensation measures when necessary</t>
  </si>
  <si>
    <t xml:space="preserve">Write effective documentation using engineering standards, present the results and make demonstrations of system functionality </t>
  </si>
  <si>
    <t>Use modern computer engineering tools for analysis of the problem, computer aided design, debugging, implementation and testing of the system.</t>
  </si>
  <si>
    <t xml:space="preserve">Assess the final economical, environmental, legal and other aspects of the project in a post-mortem review </t>
  </si>
  <si>
    <t>Make project decisions based on current literature and state-of-the-art tools available on campus, or provided by client/user when applicable</t>
  </si>
  <si>
    <t>Assess Intellectual Property potential of the project and its implications in such issues as licensing, and marketing among others</t>
  </si>
  <si>
    <t>Incorporate engineering standards and multiple realistic constraints</t>
  </si>
  <si>
    <t>Program Outcomes</t>
  </si>
  <si>
    <t>(a)</t>
  </si>
  <si>
    <t>(b)</t>
  </si>
  <si>
    <t>(d)</t>
  </si>
  <si>
    <t>(f)</t>
  </si>
  <si>
    <t>(g)</t>
  </si>
  <si>
    <t>(h)</t>
  </si>
  <si>
    <t>(i)</t>
  </si>
  <si>
    <t>(j)</t>
  </si>
  <si>
    <t>(k)</t>
  </si>
  <si>
    <t>(c)</t>
  </si>
  <si>
    <t>(e)</t>
  </si>
  <si>
    <t>an ability to apply knowledge of mathematics, science, and engineering</t>
  </si>
  <si>
    <t>an ability to design and conduct experiments, as well as to analyze and interpret data</t>
  </si>
  <si>
    <t>an ability to design a system, component, or process to meet desired needs within realistic constraints such as economic, environmental, social, political, ethical, health and safety, manufacturability, and sustainability</t>
  </si>
  <si>
    <t>an ability to function on multi-disciplinary teams</t>
  </si>
  <si>
    <t>an ability to identify, formulate, and solve engineering problems</t>
  </si>
  <si>
    <t>an understanding of professional and ethical responsibility</t>
  </si>
  <si>
    <t>an ability to communicate effectively</t>
  </si>
  <si>
    <t>the broad education necessary to understand the impact of engineering solutions in a global, economic, environmental, and societal context</t>
  </si>
  <si>
    <t>a recognition of the need for, and an ability to engage in life-long learning</t>
  </si>
  <si>
    <t>a knowledge of contemporary issues</t>
  </si>
  <si>
    <t>an ability to use the techniques, skills, and modern engineering tools necessary for engineering practice</t>
  </si>
  <si>
    <t>Total (Out of 5)</t>
  </si>
  <si>
    <t>ICOM5047</t>
  </si>
  <si>
    <t>Body includes system view</t>
  </si>
  <si>
    <t>Individual</t>
  </si>
  <si>
    <t>Presentation</t>
  </si>
  <si>
    <t>Proposal 75%, Presentation 25%</t>
  </si>
  <si>
    <t>Final Grade</t>
  </si>
  <si>
    <t>Proposal</t>
  </si>
  <si>
    <t>ICOM 5047</t>
  </si>
  <si>
    <t>NA</t>
  </si>
  <si>
    <t>Fall 2008</t>
  </si>
  <si>
    <t>Nayda y Fernando</t>
  </si>
  <si>
    <t>031, 030</t>
  </si>
  <si>
    <t>030, 031, 032</t>
  </si>
  <si>
    <t>Spring 2009</t>
  </si>
  <si>
    <t>Nayda, Fernando y Manuel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</si>
</sst>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6"/>
      <color indexed="5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5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lightDown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4" fillId="33" borderId="0" xfId="0" applyFont="1" applyFill="1" applyAlignment="1">
      <alignment wrapText="1"/>
    </xf>
    <xf numFmtId="0" fontId="9" fillId="0" borderId="10" xfId="0" applyFont="1" applyBorder="1" applyAlignment="1">
      <alignment horizontal="left" wrapText="1" indent="2"/>
    </xf>
    <xf numFmtId="0" fontId="1" fillId="0" borderId="0" xfId="0" applyFont="1" applyAlignment="1">
      <alignment wrapText="1"/>
    </xf>
    <xf numFmtId="0" fontId="10" fillId="0" borderId="10" xfId="0" applyFont="1" applyBorder="1" applyAlignment="1">
      <alignment horizontal="left" wrapText="1" indent="1"/>
    </xf>
    <xf numFmtId="0" fontId="1" fillId="0" borderId="0" xfId="0" applyFont="1" applyAlignment="1">
      <alignment/>
    </xf>
    <xf numFmtId="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9" fontId="1" fillId="0" borderId="10" xfId="0" applyNumberFormat="1" applyFont="1" applyBorder="1" applyAlignment="1">
      <alignment/>
    </xf>
    <xf numFmtId="0" fontId="1" fillId="0" borderId="0" xfId="0" applyFont="1" applyAlignment="1">
      <alignment horizontal="left" indent="1"/>
    </xf>
    <xf numFmtId="0" fontId="10" fillId="0" borderId="0" xfId="0" applyFont="1" applyAlignment="1">
      <alignment horizontal="left" wrapText="1"/>
    </xf>
    <xf numFmtId="0" fontId="4" fillId="33" borderId="10" xfId="0" applyFont="1" applyFill="1" applyBorder="1" applyAlignment="1">
      <alignment wrapText="1"/>
    </xf>
    <xf numFmtId="9" fontId="1" fillId="0" borderId="10" xfId="0" applyNumberFormat="1" applyFont="1" applyBorder="1" applyAlignment="1">
      <alignment horizontal="left" indent="1"/>
    </xf>
    <xf numFmtId="0" fontId="0" fillId="0" borderId="10" xfId="0" applyFill="1" applyBorder="1" applyAlignment="1">
      <alignment/>
    </xf>
    <xf numFmtId="0" fontId="9" fillId="0" borderId="11" xfId="0" applyFont="1" applyFill="1" applyBorder="1" applyAlignment="1">
      <alignment horizontal="left" wrapText="1" indent="2"/>
    </xf>
    <xf numFmtId="9" fontId="1" fillId="0" borderId="0" xfId="0" applyNumberFormat="1" applyFont="1" applyAlignment="1">
      <alignment/>
    </xf>
    <xf numFmtId="0" fontId="10" fillId="0" borderId="10" xfId="0" applyFont="1" applyFill="1" applyBorder="1" applyAlignment="1">
      <alignment horizontal="left" wrapText="1" inden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left" indent="1"/>
    </xf>
    <xf numFmtId="0" fontId="1" fillId="0" borderId="12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right" vertical="top"/>
    </xf>
    <xf numFmtId="0" fontId="0" fillId="0" borderId="0" xfId="0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wrapText="1"/>
    </xf>
    <xf numFmtId="0" fontId="0" fillId="0" borderId="16" xfId="0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5" fontId="0" fillId="0" borderId="17" xfId="0" applyNumberFormat="1" applyBorder="1" applyAlignment="1">
      <alignment/>
    </xf>
    <xf numFmtId="49" fontId="0" fillId="0" borderId="17" xfId="0" applyNumberFormat="1" applyBorder="1" applyAlignment="1">
      <alignment/>
    </xf>
    <xf numFmtId="14" fontId="0" fillId="0" borderId="17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numFmt numFmtId="2" formatCode="0.00"/>
      <border/>
    </dxf>
    <dxf>
      <font>
        <b/>
      </font>
      <border/>
    </dxf>
    <dxf>
      <border>
        <left style="thin"/>
        <right style="thin"/>
        <top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3067050</xdr:colOff>
      <xdr:row>0</xdr:row>
      <xdr:rowOff>66675</xdr:rowOff>
    </xdr:from>
    <xdr:to>
      <xdr:col>3</xdr:col>
      <xdr:colOff>4067175</xdr:colOff>
      <xdr:row>4</xdr:row>
      <xdr:rowOff>85725</xdr:rowOff>
    </xdr:to>
    <xdr:pic>
      <xdr:nvPicPr>
        <xdr:cNvPr id="1" name="Picture 1" descr="RU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66675"/>
          <a:ext cx="1000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1009650</xdr:colOff>
      <xdr:row>0</xdr:row>
      <xdr:rowOff>66675</xdr:rowOff>
    </xdr:from>
    <xdr:to>
      <xdr:col>4</xdr:col>
      <xdr:colOff>1009650</xdr:colOff>
      <xdr:row>4</xdr:row>
      <xdr:rowOff>85725</xdr:rowOff>
    </xdr:to>
    <xdr:pic>
      <xdr:nvPicPr>
        <xdr:cNvPr id="1" name="Picture 1" descr="RU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58475" y="66675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3352800</xdr:colOff>
      <xdr:row>0</xdr:row>
      <xdr:rowOff>0</xdr:rowOff>
    </xdr:from>
    <xdr:to>
      <xdr:col>4</xdr:col>
      <xdr:colOff>171450</xdr:colOff>
      <xdr:row>4</xdr:row>
      <xdr:rowOff>19050</xdr:rowOff>
    </xdr:to>
    <xdr:pic>
      <xdr:nvPicPr>
        <xdr:cNvPr id="2" name="Picture 2" descr="RU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0"/>
          <a:ext cx="1000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5:E77" sheet="Proposal Evaluation"/>
  </cacheSource>
  <cacheFields count="5">
    <cacheField name="Category">
      <sharedItems containsMixedTypes="0"/>
    </cacheField>
    <cacheField name="Point Value [0..5]">
      <sharedItems containsBlank="1" containsMixedTypes="1" containsNumber="1" count="12">
        <m/>
        <n v="4.75"/>
        <n v="5"/>
        <n v="4"/>
        <n v="4.333333333333333"/>
        <n v="3"/>
        <n v="3.6666666666666665"/>
        <n v="2"/>
        <n v="4.666666666666667"/>
        <n v="4.495833333333333"/>
        <s v="Point Value [0..5]"/>
        <n v="4.521041666666667"/>
      </sharedItems>
    </cacheField>
    <cacheField name="% Weight">
      <sharedItems containsBlank="1" containsMixedTypes="1" containsNumber="1" count="7">
        <m/>
        <n v="0.1"/>
        <n v="0.05"/>
        <n v="0.15"/>
        <n v="0.9500000000000003"/>
        <s v="% Weight"/>
        <n v="1.0000000000000002"/>
      </sharedItems>
    </cacheField>
    <cacheField name="Comments">
      <sharedItems containsBlank="1" containsMixedTypes="0" count="14">
        <m/>
        <s v="Does not include references to the actual competing products, i.e., zoho and google, only snapshots of how they look like."/>
        <s v="Does not mention the permission or control access feature their project will have and whether Zoho or Google docs have something similar."/>
        <s v="They don't have an explicit statement of this in the introduction, although they do have it in the executive summary."/>
        <s v="Objectives are clear but lack support due to vagueness in project antecedents"/>
        <s v="Does not include the prototype or modules as deliverables and these are the most important deliverables!"/>
        <s v="Use of google groups to share information and documentation."/>
        <s v="Does not provides any metrics for project progress."/>
        <s v="Many tasks have no predecessors defined. Check the notes I added to Some tasks in the Gantt chart."/>
        <s v="Does not describe how to measure partial completion of tasks."/>
        <s v="Does not refer to this issue directly."/>
        <s v="Only identifies competitive advantages."/>
        <s v="Comments"/>
        <s v="Excellent Proposal. Keep up the good work."/>
      </sharedItems>
    </cacheField>
    <cacheField name="Course Outcome">
      <sharedItems containsBlank="1" containsMixedTypes="0" count="20">
        <m/>
        <s v="Outcome 08"/>
        <s v="Outcome 10"/>
        <s v="Outcome 02"/>
        <s v="Outcome 11"/>
        <s v="Outcome 01"/>
        <s v="Outcome 04"/>
        <s v="Outcome 13"/>
        <s v="Outcome 03"/>
        <s v="Outcome 12"/>
        <s v="Outcome 05"/>
        <s v="Outcome 07"/>
        <s v="Course Outcome"/>
        <s v="Outcome 1"/>
        <s v="Outcome 2"/>
        <s v="Outcome 3"/>
        <s v="Outcome 4"/>
        <s v="Outcome 5"/>
        <s v="Outcome 7"/>
        <s v="Outcome 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1:B13" firstHeaderRow="2" firstDataRow="2" firstDataCol="1"/>
  <pivotFields count="5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1">
        <item x="5"/>
        <item x="3"/>
        <item x="8"/>
        <item x="6"/>
        <item x="10"/>
        <item x="11"/>
        <item x="1"/>
        <item x="2"/>
        <item x="4"/>
        <item x="9"/>
        <item x="7"/>
        <item h="1" x="12"/>
        <item m="1" x="13"/>
        <item m="1" x="14"/>
        <item m="1" x="15"/>
        <item m="1" x="16"/>
        <item m="1" x="17"/>
        <item m="1" x="18"/>
        <item m="1" x="19"/>
        <item h="1" x="0"/>
        <item t="default"/>
      </items>
    </pivotField>
  </pivotFields>
  <rowFields count="1">
    <field x="4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rowItems>
  <colItems count="1">
    <i/>
  </colItems>
  <dataFields count="1">
    <dataField name="Average of Point Value [0..5]" fld="1" subtotal="average" baseField="0" baseItem="0" numFmtId="2"/>
  </dataFields>
  <formats count="6">
    <format dxfId="0">
      <pivotArea outline="0" fieldPosition="0"/>
    </format>
    <format dxfId="1">
      <pivotArea outline="0" fieldPosition="0" dataOnly="0" labelOnly="1" type="origin"/>
    </format>
    <format dxfId="1">
      <pivotArea outline="0" fieldPosition="0" axis="axisRow" dataOnly="0" field="4" labelOnly="1" type="button"/>
    </format>
    <format dxfId="1">
      <pivotArea outline="0" fieldPosition="0" dataOnly="0" labelOnly="1" type="topRight"/>
    </format>
    <format dxfId="2">
      <pivotArea outline="0" fieldPosition="0"/>
    </format>
    <format dxfId="2">
      <pivotArea outline="0" fieldPosition="0" dataOnly="0" labelOnly="1">
        <references count="1">
          <reference field="4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38">
      <selection activeCell="B55" sqref="B55"/>
    </sheetView>
  </sheetViews>
  <sheetFormatPr defaultColWidth="9.140625" defaultRowHeight="12.75"/>
  <cols>
    <col min="1" max="1" width="32.140625" style="0" customWidth="1"/>
    <col min="2" max="2" width="16.421875" style="0" bestFit="1" customWidth="1"/>
    <col min="3" max="3" width="15.421875" style="0" bestFit="1" customWidth="1"/>
    <col min="4" max="4" width="64.00390625" style="0" customWidth="1"/>
  </cols>
  <sheetData>
    <row r="1" spans="1:4" s="2" customFormat="1" ht="20.25">
      <c r="A1" s="71" t="s">
        <v>0</v>
      </c>
      <c r="B1" s="71"/>
      <c r="C1" s="71"/>
      <c r="D1" s="71"/>
    </row>
    <row r="2" spans="1:4" s="2" customFormat="1" ht="20.25">
      <c r="A2" s="71" t="s">
        <v>1</v>
      </c>
      <c r="B2" s="71"/>
      <c r="C2" s="71"/>
      <c r="D2" s="71"/>
    </row>
    <row r="3" spans="1:4" s="2" customFormat="1" ht="20.25">
      <c r="A3" s="71" t="s">
        <v>2</v>
      </c>
      <c r="B3" s="71"/>
      <c r="C3" s="71"/>
      <c r="D3" s="71"/>
    </row>
    <row r="5" spans="1:4" ht="18">
      <c r="A5" s="72" t="s">
        <v>28</v>
      </c>
      <c r="B5" s="72"/>
      <c r="C5" s="72"/>
      <c r="D5" s="72"/>
    </row>
    <row r="7" spans="1:4" ht="12.75">
      <c r="A7" s="3" t="s">
        <v>3</v>
      </c>
      <c r="B7" s="74" t="s">
        <v>188</v>
      </c>
      <c r="C7" s="74"/>
      <c r="D7" s="13"/>
    </row>
    <row r="8" spans="1:4" ht="12.75">
      <c r="A8" s="3" t="s">
        <v>4</v>
      </c>
      <c r="B8" s="73" t="s">
        <v>192</v>
      </c>
      <c r="C8" s="73"/>
      <c r="D8" s="13"/>
    </row>
    <row r="9" spans="1:4" ht="12.75">
      <c r="A9" s="3" t="s">
        <v>6</v>
      </c>
      <c r="B9" s="73" t="s">
        <v>190</v>
      </c>
      <c r="C9" s="73"/>
      <c r="D9" s="13"/>
    </row>
    <row r="10" spans="1:4" ht="12.75">
      <c r="A10" s="3" t="s">
        <v>5</v>
      </c>
      <c r="B10" s="75">
        <v>39699</v>
      </c>
      <c r="C10" s="73"/>
      <c r="D10" s="13"/>
    </row>
    <row r="11" spans="1:4" ht="12.75">
      <c r="A11" s="3" t="s">
        <v>7</v>
      </c>
      <c r="B11" s="73"/>
      <c r="C11" s="73"/>
      <c r="D11" s="13"/>
    </row>
    <row r="12" spans="1:4" ht="12.75">
      <c r="A12" s="3" t="s">
        <v>8</v>
      </c>
      <c r="B12" s="73" t="s">
        <v>191</v>
      </c>
      <c r="C12" s="73"/>
      <c r="D12" s="13"/>
    </row>
    <row r="13" spans="1:4" ht="12.75">
      <c r="A13" s="3" t="s">
        <v>9</v>
      </c>
      <c r="B13" s="73"/>
      <c r="C13" s="73"/>
      <c r="D13" s="13"/>
    </row>
    <row r="15" spans="1:4" s="6" customFormat="1" ht="18">
      <c r="A15" s="5" t="s">
        <v>10</v>
      </c>
      <c r="B15" s="5" t="s">
        <v>11</v>
      </c>
      <c r="C15" s="5" t="s">
        <v>13</v>
      </c>
      <c r="D15" s="5" t="s">
        <v>12</v>
      </c>
    </row>
    <row r="16" spans="1:4" s="4" customFormat="1" ht="15.75">
      <c r="A16" s="7" t="s">
        <v>29</v>
      </c>
      <c r="B16" s="7"/>
      <c r="C16" s="7"/>
      <c r="D16" s="7"/>
    </row>
    <row r="17" spans="1:4" ht="12.75">
      <c r="A17" s="8" t="s">
        <v>14</v>
      </c>
      <c r="B17" s="8">
        <v>5</v>
      </c>
      <c r="C17" s="8"/>
      <c r="D17" s="8"/>
    </row>
    <row r="18" spans="1:4" ht="12.75">
      <c r="A18" s="8" t="s">
        <v>15</v>
      </c>
      <c r="B18" s="8">
        <v>5</v>
      </c>
      <c r="C18" s="8"/>
      <c r="D18" s="8"/>
    </row>
    <row r="19" spans="1:4" ht="12.75">
      <c r="A19" s="8" t="s">
        <v>182</v>
      </c>
      <c r="B19" s="8">
        <v>5</v>
      </c>
      <c r="C19" s="8"/>
      <c r="D19" s="8"/>
    </row>
    <row r="20" spans="1:4" ht="12.75">
      <c r="A20" s="8" t="s">
        <v>16</v>
      </c>
      <c r="B20" s="8">
        <v>5</v>
      </c>
      <c r="C20" s="8"/>
      <c r="D20" s="8"/>
    </row>
    <row r="21" spans="1:4" s="1" customFormat="1" ht="12.75">
      <c r="A21" s="9" t="s">
        <v>33</v>
      </c>
      <c r="B21" s="9">
        <f>SUM(B17:B20)</f>
        <v>20</v>
      </c>
      <c r="C21" s="9">
        <f>SUM(C17:C20)</f>
        <v>0</v>
      </c>
      <c r="D21" s="9"/>
    </row>
    <row r="23" spans="1:4" s="4" customFormat="1" ht="15.75">
      <c r="A23" s="10" t="s">
        <v>17</v>
      </c>
      <c r="B23" s="10"/>
      <c r="C23" s="10"/>
      <c r="D23" s="10"/>
    </row>
    <row r="24" spans="1:4" ht="12.75">
      <c r="A24" s="8" t="s">
        <v>18</v>
      </c>
      <c r="B24" s="8">
        <v>5</v>
      </c>
      <c r="C24" s="8"/>
      <c r="D24" s="8"/>
    </row>
    <row r="25" spans="1:4" ht="12.75">
      <c r="A25" s="8" t="s">
        <v>19</v>
      </c>
      <c r="B25" s="8">
        <v>5</v>
      </c>
      <c r="C25" s="8"/>
      <c r="D25" s="8"/>
    </row>
    <row r="26" spans="1:5" ht="12.75">
      <c r="A26" s="69" t="s">
        <v>20</v>
      </c>
      <c r="B26" s="8">
        <v>5</v>
      </c>
      <c r="C26" s="69"/>
      <c r="D26" s="69"/>
      <c r="E26" s="70" t="s">
        <v>183</v>
      </c>
    </row>
    <row r="27" spans="1:4" ht="12.75">
      <c r="A27" s="8" t="s">
        <v>21</v>
      </c>
      <c r="B27" s="8">
        <v>5</v>
      </c>
      <c r="C27" s="8"/>
      <c r="D27" s="8"/>
    </row>
    <row r="28" spans="1:4" ht="12.75">
      <c r="A28" s="8" t="s">
        <v>22</v>
      </c>
      <c r="B28" s="8">
        <v>5</v>
      </c>
      <c r="C28" s="8"/>
      <c r="D28" s="8"/>
    </row>
    <row r="29" spans="1:4" ht="12.75">
      <c r="A29" s="8" t="s">
        <v>23</v>
      </c>
      <c r="B29" s="8">
        <v>5</v>
      </c>
      <c r="C29" s="8"/>
      <c r="D29" s="8"/>
    </row>
    <row r="30" spans="1:4" s="1" customFormat="1" ht="12.75">
      <c r="A30" s="9" t="s">
        <v>32</v>
      </c>
      <c r="B30" s="9">
        <f>SUM(B24:B29)</f>
        <v>30</v>
      </c>
      <c r="C30" s="9">
        <f>SUM(C24:C29)</f>
        <v>0</v>
      </c>
      <c r="D30" s="9"/>
    </row>
    <row r="32" spans="1:4" s="4" customFormat="1" ht="15.75">
      <c r="A32" s="10" t="s">
        <v>24</v>
      </c>
      <c r="B32" s="10"/>
      <c r="C32" s="10"/>
      <c r="D32" s="10"/>
    </row>
    <row r="33" spans="1:4" ht="12.75">
      <c r="A33" s="8" t="s">
        <v>25</v>
      </c>
      <c r="B33" s="8">
        <v>5</v>
      </c>
      <c r="C33" s="8"/>
      <c r="D33" s="8"/>
    </row>
    <row r="34" spans="1:4" ht="12.75">
      <c r="A34" s="8" t="s">
        <v>26</v>
      </c>
      <c r="B34" s="8">
        <v>5</v>
      </c>
      <c r="C34" s="8"/>
      <c r="D34" s="8"/>
    </row>
    <row r="35" spans="1:4" s="1" customFormat="1" ht="12.75">
      <c r="A35" s="9" t="s">
        <v>34</v>
      </c>
      <c r="B35" s="9">
        <f>SUM(B33:B34)</f>
        <v>10</v>
      </c>
      <c r="C35" s="9">
        <f>SUM(C33:C34)</f>
        <v>0</v>
      </c>
      <c r="D35" s="9"/>
    </row>
    <row r="37" spans="1:4" s="4" customFormat="1" ht="15.75">
      <c r="A37" s="10" t="s">
        <v>27</v>
      </c>
      <c r="B37" s="10"/>
      <c r="C37" s="10"/>
      <c r="D37" s="10"/>
    </row>
    <row r="38" spans="1:4" ht="12.75">
      <c r="A38" s="11" t="s">
        <v>30</v>
      </c>
      <c r="B38" s="8">
        <v>5</v>
      </c>
      <c r="C38" s="8"/>
      <c r="D38" s="8"/>
    </row>
    <row r="39" spans="1:4" ht="25.5">
      <c r="A39" s="11" t="s">
        <v>31</v>
      </c>
      <c r="B39" s="8">
        <v>5</v>
      </c>
      <c r="C39" s="8"/>
      <c r="D39" s="8"/>
    </row>
    <row r="40" spans="1:4" ht="12.75">
      <c r="A40" s="11" t="s">
        <v>35</v>
      </c>
      <c r="B40" s="8">
        <v>5</v>
      </c>
      <c r="C40" s="8"/>
      <c r="D40" s="8"/>
    </row>
    <row r="41" spans="1:4" ht="14.25" customHeight="1">
      <c r="A41" s="11" t="s">
        <v>36</v>
      </c>
      <c r="B41" s="8">
        <v>5</v>
      </c>
      <c r="C41" s="8"/>
      <c r="D41" s="8"/>
    </row>
    <row r="42" spans="1:4" ht="12.75">
      <c r="A42" s="11" t="s">
        <v>37</v>
      </c>
      <c r="B42" s="8">
        <v>5</v>
      </c>
      <c r="C42" s="8"/>
      <c r="D42" s="8"/>
    </row>
    <row r="43" spans="1:4" ht="14.25" customHeight="1">
      <c r="A43" s="11" t="s">
        <v>38</v>
      </c>
      <c r="B43" s="8">
        <v>5</v>
      </c>
      <c r="C43" s="8"/>
      <c r="D43" s="8"/>
    </row>
    <row r="44" spans="1:4" ht="25.5">
      <c r="A44" s="11" t="s">
        <v>39</v>
      </c>
      <c r="B44" s="8">
        <v>5</v>
      </c>
      <c r="C44" s="8"/>
      <c r="D44" s="8"/>
    </row>
    <row r="45" spans="1:4" ht="25.5">
      <c r="A45" s="11" t="s">
        <v>40</v>
      </c>
      <c r="B45" s="8">
        <v>5</v>
      </c>
      <c r="C45" s="8"/>
      <c r="D45" s="8"/>
    </row>
    <row r="46" spans="1:4" s="1" customFormat="1" ht="12.75">
      <c r="A46" s="12" t="s">
        <v>41</v>
      </c>
      <c r="B46" s="9">
        <f>SUM(B38:B45)</f>
        <v>40</v>
      </c>
      <c r="C46" s="9">
        <f>SUM(C38:C45)</f>
        <v>0</v>
      </c>
      <c r="D46" s="9"/>
    </row>
    <row r="48" spans="1:4" s="6" customFormat="1" ht="18">
      <c r="A48" s="5" t="s">
        <v>42</v>
      </c>
      <c r="B48" s="5">
        <f>B46+B35+B30+B21</f>
        <v>100</v>
      </c>
      <c r="C48" s="5">
        <f>C46+C35+C30+C21</f>
        <v>0</v>
      </c>
      <c r="D48" s="5"/>
    </row>
  </sheetData>
  <sheetProtection/>
  <mergeCells count="11">
    <mergeCell ref="B12:C12"/>
    <mergeCell ref="A1:D1"/>
    <mergeCell ref="A2:D2"/>
    <mergeCell ref="A3:D3"/>
    <mergeCell ref="A5:D5"/>
    <mergeCell ref="B13:C13"/>
    <mergeCell ref="B7:C7"/>
    <mergeCell ref="B8:C8"/>
    <mergeCell ref="B9:C9"/>
    <mergeCell ref="B10:C10"/>
    <mergeCell ref="B11:C11"/>
  </mergeCells>
  <printOptions/>
  <pageMargins left="0.44" right="0.37" top="0.82" bottom="1" header="0.33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3"/>
  <sheetViews>
    <sheetView tabSelected="1" zoomScalePageLayoutView="0" workbookViewId="0" topLeftCell="A85">
      <selection activeCell="B11" sqref="B11:C11"/>
    </sheetView>
  </sheetViews>
  <sheetFormatPr defaultColWidth="9.140625" defaultRowHeight="12.75"/>
  <cols>
    <col min="1" max="1" width="61.8515625" style="0" customWidth="1"/>
    <col min="2" max="2" width="10.140625" style="0" customWidth="1"/>
    <col min="3" max="3" width="10.00390625" style="0" customWidth="1"/>
    <col min="4" max="4" width="62.7109375" style="60" customWidth="1"/>
    <col min="5" max="5" width="15.140625" style="0" customWidth="1"/>
  </cols>
  <sheetData>
    <row r="1" spans="1:5" ht="20.25">
      <c r="A1" s="71" t="s">
        <v>0</v>
      </c>
      <c r="B1" s="71"/>
      <c r="C1" s="71"/>
      <c r="D1" s="71"/>
      <c r="E1" s="71"/>
    </row>
    <row r="2" spans="1:5" ht="20.25">
      <c r="A2" s="71" t="s">
        <v>1</v>
      </c>
      <c r="B2" s="71"/>
      <c r="C2" s="71"/>
      <c r="D2" s="71"/>
      <c r="E2" s="71"/>
    </row>
    <row r="3" spans="1:5" ht="20.25">
      <c r="A3" s="71" t="s">
        <v>2</v>
      </c>
      <c r="B3" s="71"/>
      <c r="C3" s="71"/>
      <c r="D3" s="71"/>
      <c r="E3" s="71"/>
    </row>
    <row r="5" spans="1:5" ht="18">
      <c r="A5" s="72" t="s">
        <v>67</v>
      </c>
      <c r="B5" s="72"/>
      <c r="C5" s="72"/>
      <c r="D5" s="72"/>
      <c r="E5" s="72"/>
    </row>
    <row r="7" spans="1:5" ht="12.75">
      <c r="A7" s="3" t="s">
        <v>3</v>
      </c>
      <c r="B7" s="74" t="s">
        <v>181</v>
      </c>
      <c r="C7" s="74"/>
      <c r="D7" s="53"/>
      <c r="E7" s="13"/>
    </row>
    <row r="8" spans="1:5" ht="12.75">
      <c r="A8" s="3" t="s">
        <v>4</v>
      </c>
      <c r="B8" s="76" t="s">
        <v>193</v>
      </c>
      <c r="C8" s="76"/>
      <c r="D8" s="53"/>
      <c r="E8" s="13"/>
    </row>
    <row r="9" spans="1:5" ht="12.75">
      <c r="A9" s="3" t="s">
        <v>6</v>
      </c>
      <c r="B9" s="73" t="s">
        <v>194</v>
      </c>
      <c r="C9" s="73"/>
      <c r="D9" s="53"/>
      <c r="E9" s="13"/>
    </row>
    <row r="10" spans="1:5" ht="12.75">
      <c r="A10" s="3" t="s">
        <v>5</v>
      </c>
      <c r="B10" s="77">
        <v>39855</v>
      </c>
      <c r="C10" s="73"/>
      <c r="D10" s="53"/>
      <c r="E10" s="13"/>
    </row>
    <row r="11" spans="1:5" ht="12.75">
      <c r="A11" s="3" t="s">
        <v>7</v>
      </c>
      <c r="B11" s="73"/>
      <c r="C11" s="73"/>
      <c r="D11" s="53"/>
      <c r="E11" s="13"/>
    </row>
    <row r="12" spans="1:5" ht="12.75">
      <c r="A12" s="3" t="s">
        <v>8</v>
      </c>
      <c r="B12" s="73" t="s">
        <v>195</v>
      </c>
      <c r="C12" s="73"/>
      <c r="D12" s="53"/>
      <c r="E12" s="13"/>
    </row>
    <row r="13" spans="1:5" ht="12.75">
      <c r="A13" s="3" t="s">
        <v>9</v>
      </c>
      <c r="B13" s="73"/>
      <c r="C13" s="73"/>
      <c r="D13" s="53"/>
      <c r="E13" s="13"/>
    </row>
    <row r="15" spans="1:5" ht="54.75" customHeight="1">
      <c r="A15" s="14" t="s">
        <v>10</v>
      </c>
      <c r="B15" s="14" t="s">
        <v>69</v>
      </c>
      <c r="C15" s="14" t="s">
        <v>54</v>
      </c>
      <c r="D15" s="14" t="s">
        <v>12</v>
      </c>
      <c r="E15" s="14" t="s">
        <v>53</v>
      </c>
    </row>
    <row r="16" spans="1:5" ht="15.75">
      <c r="A16" s="7" t="s">
        <v>29</v>
      </c>
      <c r="B16" s="7"/>
      <c r="C16" s="7"/>
      <c r="D16" s="54"/>
      <c r="E16" s="7"/>
    </row>
    <row r="17" spans="1:5" s="18" customFormat="1" ht="15.75">
      <c r="A17" s="17" t="s">
        <v>43</v>
      </c>
      <c r="B17" s="38" t="e">
        <f>AVERAGE(B18:B21)</f>
        <v>#DIV/0!</v>
      </c>
      <c r="C17" s="22">
        <v>0.1</v>
      </c>
      <c r="D17" s="55"/>
      <c r="E17" s="34"/>
    </row>
    <row r="18" spans="1:5" ht="15.75">
      <c r="A18" s="15" t="s">
        <v>78</v>
      </c>
      <c r="B18" s="8"/>
      <c r="C18" s="8"/>
      <c r="D18" s="56"/>
      <c r="E18" s="27" t="s">
        <v>142</v>
      </c>
    </row>
    <row r="19" spans="1:5" ht="15.75">
      <c r="A19" s="15" t="s">
        <v>79</v>
      </c>
      <c r="B19" s="8"/>
      <c r="C19" s="8"/>
      <c r="D19" s="56"/>
      <c r="E19" s="27" t="s">
        <v>142</v>
      </c>
    </row>
    <row r="20" spans="1:5" ht="15.75">
      <c r="A20" s="15" t="s">
        <v>80</v>
      </c>
      <c r="B20" s="8"/>
      <c r="C20" s="8"/>
      <c r="D20" s="56"/>
      <c r="E20" s="27" t="s">
        <v>142</v>
      </c>
    </row>
    <row r="21" spans="1:5" ht="31.5">
      <c r="A21" s="15" t="s">
        <v>81</v>
      </c>
      <c r="B21" s="8"/>
      <c r="C21" s="8"/>
      <c r="D21" s="56"/>
      <c r="E21" s="27" t="s">
        <v>71</v>
      </c>
    </row>
    <row r="22" spans="1:5" s="18" customFormat="1" ht="15.75">
      <c r="A22" s="17" t="s">
        <v>44</v>
      </c>
      <c r="B22" s="38" t="e">
        <f>AVERAGE(B23:B26)</f>
        <v>#DIV/0!</v>
      </c>
      <c r="C22" s="22">
        <v>0.05</v>
      </c>
      <c r="D22" s="55"/>
      <c r="E22" s="34"/>
    </row>
    <row r="23" spans="1:5" ht="31.5">
      <c r="A23" s="15" t="s">
        <v>117</v>
      </c>
      <c r="B23" s="8"/>
      <c r="C23" s="8"/>
      <c r="D23" s="56"/>
      <c r="E23" s="27" t="s">
        <v>137</v>
      </c>
    </row>
    <row r="24" spans="1:5" ht="31.5">
      <c r="A24" s="15" t="s">
        <v>118</v>
      </c>
      <c r="B24" s="8"/>
      <c r="C24" s="8"/>
      <c r="D24" s="56"/>
      <c r="E24" s="27" t="s">
        <v>137</v>
      </c>
    </row>
    <row r="25" spans="1:5" ht="31.5">
      <c r="A25" s="15" t="s">
        <v>119</v>
      </c>
      <c r="B25" s="8"/>
      <c r="C25" s="8"/>
      <c r="D25" s="56"/>
      <c r="E25" s="27" t="s">
        <v>120</v>
      </c>
    </row>
    <row r="26" spans="1:5" ht="31.5">
      <c r="A26" s="15" t="s">
        <v>74</v>
      </c>
      <c r="B26" s="8"/>
      <c r="C26" s="8"/>
      <c r="D26" s="56"/>
      <c r="E26" s="27" t="s">
        <v>142</v>
      </c>
    </row>
    <row r="27" spans="1:5" s="18" customFormat="1" ht="15.75">
      <c r="A27" s="17" t="s">
        <v>45</v>
      </c>
      <c r="B27" s="38" t="e">
        <f>AVERAGE(B28:B29)</f>
        <v>#DIV/0!</v>
      </c>
      <c r="C27" s="22">
        <v>0.15</v>
      </c>
      <c r="D27" s="55"/>
      <c r="E27" s="34"/>
    </row>
    <row r="28" spans="1:5" s="20" customFormat="1" ht="15.75">
      <c r="A28" s="15" t="s">
        <v>75</v>
      </c>
      <c r="B28" s="33"/>
      <c r="C28" s="19"/>
      <c r="D28" s="57"/>
      <c r="E28" s="33" t="s">
        <v>143</v>
      </c>
    </row>
    <row r="29" spans="1:5" ht="31.5">
      <c r="A29" s="15" t="s">
        <v>93</v>
      </c>
      <c r="B29" s="8"/>
      <c r="C29" s="8"/>
      <c r="D29" s="56"/>
      <c r="E29" s="27" t="s">
        <v>143</v>
      </c>
    </row>
    <row r="30" spans="1:5" s="18" customFormat="1" ht="15.75">
      <c r="A30" s="17" t="s">
        <v>46</v>
      </c>
      <c r="B30" s="38" t="e">
        <f>AVERAGE(B31:B34)</f>
        <v>#DIV/0!</v>
      </c>
      <c r="C30" s="22">
        <v>0.15</v>
      </c>
      <c r="D30" s="55"/>
      <c r="E30" s="34"/>
    </row>
    <row r="31" spans="1:5" ht="15.75">
      <c r="A31" s="15" t="s">
        <v>91</v>
      </c>
      <c r="B31" s="27"/>
      <c r="C31" s="8"/>
      <c r="D31" s="56"/>
      <c r="E31" s="27" t="s">
        <v>139</v>
      </c>
    </row>
    <row r="32" spans="1:5" ht="15.75">
      <c r="A32" s="15" t="s">
        <v>92</v>
      </c>
      <c r="B32" s="8"/>
      <c r="C32" s="8"/>
      <c r="D32" s="56"/>
      <c r="E32" s="27" t="s">
        <v>139</v>
      </c>
    </row>
    <row r="33" spans="1:5" ht="31.5">
      <c r="A33" s="15" t="s">
        <v>83</v>
      </c>
      <c r="B33" s="8"/>
      <c r="C33" s="8"/>
      <c r="D33" s="56"/>
      <c r="E33" s="27" t="s">
        <v>121</v>
      </c>
    </row>
    <row r="34" spans="1:5" ht="31.5">
      <c r="A34" s="15" t="s">
        <v>82</v>
      </c>
      <c r="B34" s="8"/>
      <c r="C34" s="8"/>
      <c r="D34" s="56" t="s">
        <v>189</v>
      </c>
      <c r="E34" s="27" t="s">
        <v>121</v>
      </c>
    </row>
    <row r="35" spans="1:5" s="18" customFormat="1" ht="15.75">
      <c r="A35" s="17" t="s">
        <v>47</v>
      </c>
      <c r="B35" s="37" t="e">
        <f>AVERAGE(B36:B39)</f>
        <v>#DIV/0!</v>
      </c>
      <c r="C35" s="22">
        <v>0.05</v>
      </c>
      <c r="D35" s="55"/>
      <c r="E35" s="34"/>
    </row>
    <row r="36" spans="1:5" ht="15.75">
      <c r="A36" s="15" t="s">
        <v>84</v>
      </c>
      <c r="B36" s="8"/>
      <c r="C36" s="8"/>
      <c r="D36" s="56"/>
      <c r="E36" s="27" t="s">
        <v>71</v>
      </c>
    </row>
    <row r="37" spans="1:5" ht="15.75">
      <c r="A37" s="15" t="s">
        <v>85</v>
      </c>
      <c r="B37" s="8"/>
      <c r="C37" s="8"/>
      <c r="D37" s="56"/>
      <c r="E37" s="27" t="s">
        <v>71</v>
      </c>
    </row>
    <row r="38" spans="1:5" ht="15.75">
      <c r="A38" s="15" t="s">
        <v>86</v>
      </c>
      <c r="B38" s="8"/>
      <c r="C38" s="8"/>
      <c r="D38" s="56"/>
      <c r="E38" s="27" t="s">
        <v>143</v>
      </c>
    </row>
    <row r="39" spans="1:5" ht="15.75">
      <c r="A39" s="15" t="s">
        <v>87</v>
      </c>
      <c r="B39" s="8"/>
      <c r="C39" s="8"/>
      <c r="D39" s="56"/>
      <c r="E39" s="27" t="s">
        <v>71</v>
      </c>
    </row>
    <row r="40" spans="1:5" s="18" customFormat="1" ht="15.75">
      <c r="A40" s="17" t="s">
        <v>68</v>
      </c>
      <c r="B40" s="37" t="e">
        <f>AVERAGE(B41:B43)</f>
        <v>#DIV/0!</v>
      </c>
      <c r="C40" s="22">
        <v>0.05</v>
      </c>
      <c r="D40" s="55"/>
      <c r="E40" s="34"/>
    </row>
    <row r="41" spans="1:5" ht="15.75">
      <c r="A41" s="15" t="s">
        <v>88</v>
      </c>
      <c r="B41" s="8"/>
      <c r="C41" s="8"/>
      <c r="D41" s="56"/>
      <c r="E41" s="27" t="s">
        <v>139</v>
      </c>
    </row>
    <row r="42" spans="1:5" ht="31.5">
      <c r="A42" s="15" t="s">
        <v>89</v>
      </c>
      <c r="B42" s="8"/>
      <c r="C42" s="8"/>
      <c r="D42" s="56"/>
      <c r="E42" s="27" t="s">
        <v>139</v>
      </c>
    </row>
    <row r="43" spans="1:5" ht="15.75">
      <c r="A43" s="15" t="s">
        <v>90</v>
      </c>
      <c r="B43" s="8"/>
      <c r="C43" s="8"/>
      <c r="D43" s="56"/>
      <c r="E43" s="27" t="s">
        <v>139</v>
      </c>
    </row>
    <row r="44" spans="1:5" s="18" customFormat="1" ht="15.75">
      <c r="A44" s="17" t="s">
        <v>48</v>
      </c>
      <c r="B44" s="37" t="e">
        <f>AVERAGE(B45:B47)</f>
        <v>#DIV/0!</v>
      </c>
      <c r="C44" s="22">
        <v>0.1</v>
      </c>
      <c r="D44" s="55"/>
      <c r="E44" s="34"/>
    </row>
    <row r="45" spans="1:5" ht="31.5">
      <c r="A45" s="15" t="s">
        <v>94</v>
      </c>
      <c r="B45" s="8"/>
      <c r="C45" s="8"/>
      <c r="D45" s="56"/>
      <c r="E45" s="27" t="s">
        <v>138</v>
      </c>
    </row>
    <row r="46" spans="1:5" ht="15.75">
      <c r="A46" s="15" t="s">
        <v>95</v>
      </c>
      <c r="B46" s="8"/>
      <c r="C46" s="8"/>
      <c r="D46" s="56"/>
      <c r="E46" s="27" t="s">
        <v>138</v>
      </c>
    </row>
    <row r="47" spans="1:5" ht="15.75">
      <c r="A47" s="15" t="s">
        <v>96</v>
      </c>
      <c r="B47" s="8"/>
      <c r="C47" s="8"/>
      <c r="D47" s="56"/>
      <c r="E47" s="27" t="s">
        <v>120</v>
      </c>
    </row>
    <row r="48" spans="1:5" s="18" customFormat="1" ht="15.75">
      <c r="A48" s="17" t="s">
        <v>49</v>
      </c>
      <c r="B48" s="37" t="e">
        <f>AVERAGE(B49:B51)</f>
        <v>#DIV/0!</v>
      </c>
      <c r="C48" s="22">
        <v>0.1</v>
      </c>
      <c r="D48" s="55"/>
      <c r="E48" s="34"/>
    </row>
    <row r="49" spans="1:5" ht="15.75">
      <c r="A49" s="15" t="s">
        <v>97</v>
      </c>
      <c r="B49" s="8"/>
      <c r="C49" s="8"/>
      <c r="D49" s="56"/>
      <c r="E49" s="27" t="s">
        <v>139</v>
      </c>
    </row>
    <row r="50" spans="1:5" ht="31.5">
      <c r="A50" s="15" t="s">
        <v>98</v>
      </c>
      <c r="B50" s="8"/>
      <c r="C50" s="8"/>
      <c r="D50" s="56"/>
      <c r="E50" s="27" t="s">
        <v>139</v>
      </c>
    </row>
    <row r="51" spans="1:5" ht="31.5">
      <c r="A51" s="15" t="s">
        <v>99</v>
      </c>
      <c r="B51" s="8"/>
      <c r="C51" s="8"/>
      <c r="D51" s="56"/>
      <c r="E51" s="27" t="s">
        <v>72</v>
      </c>
    </row>
    <row r="52" spans="1:5" s="18" customFormat="1" ht="15.75">
      <c r="A52" s="17" t="s">
        <v>50</v>
      </c>
      <c r="B52" s="37" t="e">
        <f>AVERAGE(B53:B55)</f>
        <v>#DIV/0!</v>
      </c>
      <c r="C52" s="22">
        <v>0.05</v>
      </c>
      <c r="D52" s="55"/>
      <c r="E52" s="34"/>
    </row>
    <row r="53" spans="1:5" ht="15.75">
      <c r="A53" s="15" t="s">
        <v>100</v>
      </c>
      <c r="B53" s="8"/>
      <c r="C53" s="8"/>
      <c r="D53" s="56"/>
      <c r="E53" s="27" t="s">
        <v>121</v>
      </c>
    </row>
    <row r="54" spans="1:5" ht="31.5">
      <c r="A54" s="15" t="s">
        <v>101</v>
      </c>
      <c r="B54" s="8"/>
      <c r="C54" s="8"/>
      <c r="D54" s="56"/>
      <c r="E54" s="27" t="s">
        <v>140</v>
      </c>
    </row>
    <row r="55" spans="1:5" ht="15.75">
      <c r="A55" s="15" t="s">
        <v>102</v>
      </c>
      <c r="B55" s="8"/>
      <c r="C55" s="8"/>
      <c r="D55" s="56"/>
      <c r="E55" s="27" t="s">
        <v>140</v>
      </c>
    </row>
    <row r="56" spans="1:5" s="18" customFormat="1" ht="15.75">
      <c r="A56" s="17" t="s">
        <v>51</v>
      </c>
      <c r="B56" s="21">
        <f>B57</f>
        <v>0</v>
      </c>
      <c r="C56" s="22">
        <v>0.05</v>
      </c>
      <c r="D56" s="55"/>
      <c r="E56" s="34"/>
    </row>
    <row r="57" spans="1:5" ht="31.5">
      <c r="A57" s="15" t="s">
        <v>103</v>
      </c>
      <c r="B57" s="8"/>
      <c r="C57" s="8"/>
      <c r="D57" s="56"/>
      <c r="E57" s="27" t="s">
        <v>141</v>
      </c>
    </row>
    <row r="58" spans="1:5" s="18" customFormat="1" ht="15.75">
      <c r="A58" s="17" t="s">
        <v>52</v>
      </c>
      <c r="B58" s="37" t="e">
        <f>AVERAGE(B59:B61)</f>
        <v>#DIV/0!</v>
      </c>
      <c r="C58" s="22">
        <v>0.05</v>
      </c>
      <c r="D58" s="55"/>
      <c r="E58" s="34"/>
    </row>
    <row r="59" spans="1:5" ht="31.5">
      <c r="A59" s="15" t="s">
        <v>122</v>
      </c>
      <c r="B59" s="8"/>
      <c r="C59" s="8"/>
      <c r="D59" s="56"/>
      <c r="E59" s="27" t="s">
        <v>141</v>
      </c>
    </row>
    <row r="60" spans="1:5" ht="31.5">
      <c r="A60" s="15" t="s">
        <v>104</v>
      </c>
      <c r="B60" s="8"/>
      <c r="C60" s="8"/>
      <c r="D60" s="56"/>
      <c r="E60" s="27" t="s">
        <v>141</v>
      </c>
    </row>
    <row r="61" spans="1:5" ht="31.5">
      <c r="A61" s="15" t="s">
        <v>105</v>
      </c>
      <c r="B61" s="8"/>
      <c r="C61" s="8"/>
      <c r="D61" s="56"/>
      <c r="E61" s="27" t="s">
        <v>141</v>
      </c>
    </row>
    <row r="62" spans="1:5" s="18" customFormat="1" ht="15.75">
      <c r="A62" s="17" t="s">
        <v>106</v>
      </c>
      <c r="B62" s="37" t="e">
        <f>AVERAGE(B63:B65)</f>
        <v>#DIV/0!</v>
      </c>
      <c r="C62" s="22">
        <v>0.05</v>
      </c>
      <c r="D62" s="55"/>
      <c r="E62" s="34"/>
    </row>
    <row r="63" spans="1:5" ht="15.75">
      <c r="A63" s="15" t="s">
        <v>107</v>
      </c>
      <c r="B63" s="8"/>
      <c r="C63" s="8"/>
      <c r="D63" s="56"/>
      <c r="E63" s="27" t="s">
        <v>143</v>
      </c>
    </row>
    <row r="64" spans="1:5" ht="15.75">
      <c r="A64" s="15" t="s">
        <v>108</v>
      </c>
      <c r="B64" s="8"/>
      <c r="C64" s="8"/>
      <c r="D64" s="56"/>
      <c r="E64" s="27" t="s">
        <v>72</v>
      </c>
    </row>
    <row r="65" spans="1:5" ht="15.75">
      <c r="A65" s="28" t="s">
        <v>109</v>
      </c>
      <c r="B65" s="8"/>
      <c r="C65" s="8"/>
      <c r="D65" s="56"/>
      <c r="E65" s="27" t="s">
        <v>72</v>
      </c>
    </row>
    <row r="66" spans="1:5" s="18" customFormat="1" ht="15.75">
      <c r="A66" s="30" t="s">
        <v>70</v>
      </c>
      <c r="B66" s="37" t="e">
        <f>B62*C62+B58*C58+B56*C56+B52*C52+B48*C48+B44*C44+B40*C40+B35*C35+B30*C30+B27*C27+B22*C22+B17*C17</f>
        <v>#DIV/0!</v>
      </c>
      <c r="C66" s="22">
        <f>SUM(C17:C65)</f>
        <v>0.9500000000000003</v>
      </c>
      <c r="D66" s="55"/>
      <c r="E66" s="34"/>
    </row>
    <row r="68" spans="1:5" s="18" customFormat="1" ht="54.75" customHeight="1">
      <c r="A68" s="25" t="s">
        <v>10</v>
      </c>
      <c r="B68" s="25" t="s">
        <v>69</v>
      </c>
      <c r="C68" s="25" t="s">
        <v>54</v>
      </c>
      <c r="D68" s="25" t="s">
        <v>12</v>
      </c>
      <c r="E68" s="25" t="s">
        <v>53</v>
      </c>
    </row>
    <row r="69" spans="1:5" s="23" customFormat="1" ht="15.75">
      <c r="A69" s="17" t="s">
        <v>110</v>
      </c>
      <c r="B69" s="40" t="e">
        <f>AVERAGE(B70:B75)</f>
        <v>#DIV/0!</v>
      </c>
      <c r="C69" s="26">
        <v>0.05</v>
      </c>
      <c r="D69" s="58"/>
      <c r="E69" s="35"/>
    </row>
    <row r="70" spans="1:5" ht="15.75">
      <c r="A70" s="15" t="s">
        <v>111</v>
      </c>
      <c r="B70" s="8"/>
      <c r="C70" s="8"/>
      <c r="D70" s="56"/>
      <c r="E70" s="27" t="s">
        <v>142</v>
      </c>
    </row>
    <row r="71" spans="1:5" ht="15.75">
      <c r="A71" s="15" t="s">
        <v>112</v>
      </c>
      <c r="B71" s="8"/>
      <c r="C71" s="8"/>
      <c r="D71" s="56"/>
      <c r="E71" s="27" t="s">
        <v>142</v>
      </c>
    </row>
    <row r="72" spans="1:5" ht="15.75">
      <c r="A72" s="15" t="s">
        <v>113</v>
      </c>
      <c r="B72" s="8"/>
      <c r="C72" s="8"/>
      <c r="D72" s="56"/>
      <c r="E72" s="27" t="s">
        <v>142</v>
      </c>
    </row>
    <row r="73" spans="1:5" ht="15.75">
      <c r="A73" s="15" t="s">
        <v>114</v>
      </c>
      <c r="B73" s="8"/>
      <c r="C73" s="8"/>
      <c r="D73" s="56"/>
      <c r="E73" s="27" t="s">
        <v>142</v>
      </c>
    </row>
    <row r="74" spans="1:5" ht="31.5">
      <c r="A74" s="15" t="s">
        <v>115</v>
      </c>
      <c r="B74" s="8"/>
      <c r="C74" s="8"/>
      <c r="D74" s="56"/>
      <c r="E74" s="27" t="s">
        <v>142</v>
      </c>
    </row>
    <row r="75" spans="1:5" ht="15.75">
      <c r="A75" s="15" t="s">
        <v>116</v>
      </c>
      <c r="B75" s="8"/>
      <c r="C75" s="8"/>
      <c r="D75" s="56"/>
      <c r="E75" s="27" t="s">
        <v>142</v>
      </c>
    </row>
    <row r="77" spans="1:5" s="18" customFormat="1" ht="15.75">
      <c r="A77" s="24" t="s">
        <v>180</v>
      </c>
      <c r="B77" s="39" t="e">
        <f>B69*C69+B66*C66</f>
        <v>#DIV/0!</v>
      </c>
      <c r="C77" s="29">
        <f>C66+C69</f>
        <v>1.0000000000000002</v>
      </c>
      <c r="D77" s="59" t="e">
        <f>(B77/5)*100</f>
        <v>#DIV/0!</v>
      </c>
      <c r="E77" t="s">
        <v>187</v>
      </c>
    </row>
    <row r="78" ht="12.75">
      <c r="E78" t="s">
        <v>184</v>
      </c>
    </row>
    <row r="79" spans="1:4" ht="12.75">
      <c r="A79" t="s">
        <v>76</v>
      </c>
      <c r="D79" s="60" t="s">
        <v>185</v>
      </c>
    </row>
    <row r="80" spans="1:5" ht="12.75">
      <c r="A80" t="s">
        <v>77</v>
      </c>
      <c r="D80" s="60" t="s">
        <v>186</v>
      </c>
      <c r="E80" t="e">
        <f>0.75*D77+0.25*D78</f>
        <v>#DIV/0!</v>
      </c>
    </row>
    <row r="82" spans="1:4" s="1" customFormat="1" ht="12.75">
      <c r="A82" s="36" t="s">
        <v>125</v>
      </c>
      <c r="D82" s="16"/>
    </row>
    <row r="83" spans="1:2" ht="12.75">
      <c r="A83" s="8" t="s">
        <v>126</v>
      </c>
      <c r="B83" s="8">
        <v>5</v>
      </c>
    </row>
    <row r="84" spans="1:2" ht="12.75">
      <c r="A84" s="8" t="s">
        <v>127</v>
      </c>
      <c r="B84" s="8">
        <v>4</v>
      </c>
    </row>
    <row r="85" spans="1:2" ht="12.75">
      <c r="A85" s="8" t="s">
        <v>128</v>
      </c>
      <c r="B85" s="8">
        <v>3</v>
      </c>
    </row>
    <row r="86" spans="1:2" ht="12.75">
      <c r="A86" s="8" t="s">
        <v>129</v>
      </c>
      <c r="B86" s="8">
        <v>2</v>
      </c>
    </row>
    <row r="87" spans="1:2" ht="12.75">
      <c r="A87" s="8" t="s">
        <v>130</v>
      </c>
      <c r="B87" s="8">
        <v>1</v>
      </c>
    </row>
    <row r="88" spans="1:2" ht="12.75">
      <c r="A88" s="8" t="s">
        <v>131</v>
      </c>
      <c r="B88" s="8">
        <v>0</v>
      </c>
    </row>
    <row r="92" spans="1:3" s="16" customFormat="1" ht="28.5" customHeight="1">
      <c r="A92" s="31" t="s">
        <v>123</v>
      </c>
      <c r="B92" s="31" t="s">
        <v>66</v>
      </c>
      <c r="C92" s="67"/>
    </row>
    <row r="93" spans="1:3" ht="12.75">
      <c r="A93" s="8" t="s">
        <v>55</v>
      </c>
      <c r="B93" s="8">
        <v>2</v>
      </c>
      <c r="C93" s="68"/>
    </row>
    <row r="94" spans="1:3" ht="12.75">
      <c r="A94" s="8" t="s">
        <v>56</v>
      </c>
      <c r="B94" s="8">
        <v>6</v>
      </c>
      <c r="C94" s="68"/>
    </row>
    <row r="95" spans="1:3" ht="12.75">
      <c r="A95" s="8" t="s">
        <v>59</v>
      </c>
      <c r="B95" s="8">
        <v>5</v>
      </c>
      <c r="C95" s="68"/>
    </row>
    <row r="96" spans="1:3" ht="12.75">
      <c r="A96" s="8" t="s">
        <v>57</v>
      </c>
      <c r="B96" s="8">
        <v>4</v>
      </c>
      <c r="C96" s="68"/>
    </row>
    <row r="97" spans="1:3" ht="12.75">
      <c r="A97" s="8" t="s">
        <v>58</v>
      </c>
      <c r="B97" s="32" t="s">
        <v>73</v>
      </c>
      <c r="C97" s="68"/>
    </row>
    <row r="98" spans="1:3" ht="12.75">
      <c r="A98" s="8" t="s">
        <v>60</v>
      </c>
      <c r="B98" s="8">
        <v>7</v>
      </c>
      <c r="C98" s="68"/>
    </row>
    <row r="99" spans="1:3" ht="12.75">
      <c r="A99" s="8" t="s">
        <v>61</v>
      </c>
      <c r="B99" s="8">
        <v>8</v>
      </c>
      <c r="C99" s="68"/>
    </row>
    <row r="100" spans="1:3" ht="12.75">
      <c r="A100" s="8" t="s">
        <v>62</v>
      </c>
      <c r="B100" s="8">
        <v>10</v>
      </c>
      <c r="C100" s="68"/>
    </row>
    <row r="101" spans="1:3" ht="12.75">
      <c r="A101" s="8" t="s">
        <v>63</v>
      </c>
      <c r="B101" s="8">
        <v>11</v>
      </c>
      <c r="C101" s="68"/>
    </row>
    <row r="102" spans="1:3" ht="12.75">
      <c r="A102" s="8" t="s">
        <v>64</v>
      </c>
      <c r="B102" s="8">
        <v>12</v>
      </c>
      <c r="C102" s="68"/>
    </row>
    <row r="103" spans="1:3" ht="12.75">
      <c r="A103" s="8" t="s">
        <v>65</v>
      </c>
      <c r="B103" s="8">
        <v>9</v>
      </c>
      <c r="C103" s="68"/>
    </row>
  </sheetData>
  <sheetProtection/>
  <mergeCells count="11">
    <mergeCell ref="B12:C12"/>
    <mergeCell ref="B13:C13"/>
    <mergeCell ref="B7:C7"/>
    <mergeCell ref="B8:C8"/>
    <mergeCell ref="B9:C9"/>
    <mergeCell ref="B10:C10"/>
    <mergeCell ref="A1:E1"/>
    <mergeCell ref="A2:E2"/>
    <mergeCell ref="A3:E3"/>
    <mergeCell ref="A5:E5"/>
    <mergeCell ref="B11:C11"/>
  </mergeCells>
  <dataValidations count="1">
    <dataValidation type="list" allowBlank="1" showInputMessage="1" showErrorMessage="1" sqref="B18:B21 B70:B75 B63:B65 B59:B61 B57 B53:B55 B49:B51 B45:B47 B41:B43 B36:B39 B31:B34 B28:B29 B23:B26">
      <formula1>$B$83:$B$88</formula1>
    </dataValidation>
  </dataValidations>
  <printOptions/>
  <pageMargins left="0.46" right="0.44" top="1" bottom="1" header="0.5" footer="0.5"/>
  <pageSetup horizontalDpi="600" verticalDpi="600" orientation="landscape" paperSize="5" scale="82" r:id="rId2"/>
  <rowBreaks count="2" manualBreakCount="2">
    <brk id="54" max="4" man="1"/>
    <brk id="77" max="4" man="1"/>
  </rowBreaks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7.421875" style="0" bestFit="1" customWidth="1"/>
    <col min="2" max="2" width="5.00390625" style="0" customWidth="1"/>
    <col min="3" max="3" width="8.28125" style="0" customWidth="1"/>
    <col min="5" max="5" width="70.57421875" style="0" customWidth="1"/>
  </cols>
  <sheetData>
    <row r="1" spans="1:5" s="1" customFormat="1" ht="12.75">
      <c r="A1" s="42" t="s">
        <v>124</v>
      </c>
      <c r="B1" s="43"/>
      <c r="C1" s="44"/>
      <c r="D1" s="9"/>
      <c r="E1" s="9" t="s">
        <v>66</v>
      </c>
    </row>
    <row r="2" spans="1:5" s="1" customFormat="1" ht="25.5">
      <c r="A2" s="42" t="s">
        <v>53</v>
      </c>
      <c r="B2" s="41" t="s">
        <v>42</v>
      </c>
      <c r="C2" s="45"/>
      <c r="D2" s="51">
        <v>1</v>
      </c>
      <c r="E2" s="48" t="s">
        <v>144</v>
      </c>
    </row>
    <row r="3" spans="1:5" ht="12.75">
      <c r="A3" s="64" t="s">
        <v>143</v>
      </c>
      <c r="B3" s="61">
        <v>5</v>
      </c>
      <c r="C3" s="46"/>
      <c r="D3" s="51">
        <v>2</v>
      </c>
      <c r="E3" s="48" t="s">
        <v>145</v>
      </c>
    </row>
    <row r="4" spans="1:5" ht="25.5">
      <c r="A4" s="65" t="s">
        <v>137</v>
      </c>
      <c r="B4" s="62">
        <v>4</v>
      </c>
      <c r="C4" s="46"/>
      <c r="D4" s="51">
        <v>3</v>
      </c>
      <c r="E4" s="48" t="s">
        <v>146</v>
      </c>
    </row>
    <row r="5" spans="1:5" ht="12.75">
      <c r="A5" s="65" t="s">
        <v>138</v>
      </c>
      <c r="B5" s="62">
        <v>5</v>
      </c>
      <c r="C5" s="46"/>
      <c r="D5" s="51">
        <v>4</v>
      </c>
      <c r="E5" s="48" t="s">
        <v>147</v>
      </c>
    </row>
    <row r="6" spans="1:5" ht="25.5">
      <c r="A6" s="65" t="s">
        <v>139</v>
      </c>
      <c r="B6" s="62">
        <v>4.714285714285714</v>
      </c>
      <c r="C6" s="46"/>
      <c r="D6" s="51">
        <v>5</v>
      </c>
      <c r="E6" s="48" t="s">
        <v>148</v>
      </c>
    </row>
    <row r="7" spans="1:5" ht="12.75">
      <c r="A7" s="65" t="s">
        <v>140</v>
      </c>
      <c r="B7" s="62">
        <v>3</v>
      </c>
      <c r="C7" s="46"/>
      <c r="D7" s="51">
        <v>6</v>
      </c>
      <c r="E7" s="48" t="s">
        <v>149</v>
      </c>
    </row>
    <row r="8" spans="1:5" ht="25.5">
      <c r="A8" s="65" t="s">
        <v>141</v>
      </c>
      <c r="B8" s="62">
        <v>4.75</v>
      </c>
      <c r="C8" s="46"/>
      <c r="D8" s="51">
        <v>7</v>
      </c>
      <c r="E8" s="48" t="s">
        <v>150</v>
      </c>
    </row>
    <row r="9" spans="1:5" ht="25.5">
      <c r="A9" s="65" t="s">
        <v>142</v>
      </c>
      <c r="B9" s="62">
        <v>4.9</v>
      </c>
      <c r="C9" s="46"/>
      <c r="D9" s="51">
        <v>8</v>
      </c>
      <c r="E9" s="48" t="s">
        <v>151</v>
      </c>
    </row>
    <row r="10" spans="1:5" ht="25.5">
      <c r="A10" s="65" t="s">
        <v>71</v>
      </c>
      <c r="B10" s="62">
        <v>4.5</v>
      </c>
      <c r="C10" s="46"/>
      <c r="D10" s="51">
        <v>9</v>
      </c>
      <c r="E10" s="48" t="s">
        <v>152</v>
      </c>
    </row>
    <row r="11" spans="1:5" ht="25.5">
      <c r="A11" s="65" t="s">
        <v>120</v>
      </c>
      <c r="B11" s="62">
        <v>4</v>
      </c>
      <c r="C11" s="46"/>
      <c r="D11" s="51">
        <v>10</v>
      </c>
      <c r="E11" s="48" t="s">
        <v>153</v>
      </c>
    </row>
    <row r="12" spans="1:5" ht="25.5">
      <c r="A12" s="65" t="s">
        <v>72</v>
      </c>
      <c r="B12" s="62">
        <v>4.5</v>
      </c>
      <c r="C12" s="46"/>
      <c r="D12" s="51">
        <v>11</v>
      </c>
      <c r="E12" s="48" t="s">
        <v>154</v>
      </c>
    </row>
    <row r="13" spans="1:5" ht="25.5">
      <c r="A13" s="66" t="s">
        <v>121</v>
      </c>
      <c r="B13" s="63">
        <v>5</v>
      </c>
      <c r="C13" s="46"/>
      <c r="D13" s="51">
        <v>12</v>
      </c>
      <c r="E13" s="48" t="s">
        <v>155</v>
      </c>
    </row>
    <row r="14" spans="4:5" ht="12.75">
      <c r="D14" s="51">
        <v>13</v>
      </c>
      <c r="E14" s="48" t="s">
        <v>156</v>
      </c>
    </row>
    <row r="15" spans="4:5" ht="12.75">
      <c r="D15" s="49"/>
      <c r="E15" s="50"/>
    </row>
    <row r="16" spans="4:5" ht="12.75">
      <c r="D16" s="49"/>
      <c r="E16" s="50"/>
    </row>
    <row r="17" s="1" customFormat="1" ht="12.75">
      <c r="A17" s="1" t="s">
        <v>134</v>
      </c>
    </row>
    <row r="18" spans="1:5" s="1" customFormat="1" ht="41.25" customHeight="1">
      <c r="A18" s="31" t="s">
        <v>135</v>
      </c>
      <c r="B18" s="31" t="s">
        <v>136</v>
      </c>
      <c r="C18" s="47"/>
      <c r="D18" s="51"/>
      <c r="E18" s="9" t="s">
        <v>157</v>
      </c>
    </row>
    <row r="19" spans="1:5" ht="12.75">
      <c r="A19" s="8" t="s">
        <v>55</v>
      </c>
      <c r="B19" s="8">
        <f>GETPIVOTDATA("Point Value [0..5]",$A$1,"Course Outcome","Outcome 02")</f>
        <v>4</v>
      </c>
      <c r="C19" s="45"/>
      <c r="D19" s="52" t="s">
        <v>158</v>
      </c>
      <c r="E19" s="48" t="s">
        <v>169</v>
      </c>
    </row>
    <row r="20" spans="1:5" ht="12.75">
      <c r="A20" s="8" t="s">
        <v>56</v>
      </c>
      <c r="B20" s="8"/>
      <c r="C20" s="45"/>
      <c r="D20" s="52" t="s">
        <v>159</v>
      </c>
      <c r="E20" s="48" t="s">
        <v>170</v>
      </c>
    </row>
    <row r="21" spans="1:5" ht="38.25">
      <c r="A21" s="8" t="s">
        <v>132</v>
      </c>
      <c r="B21" s="8">
        <f>AVERAGE(GETPIVOTDATA("Point Value [0..5]",$A$1,"Course Outcome","Outcome 05"),GETPIVOTDATA("Point Value [0..5]",$A$1,"Course Outcome","Outcome 13"))</f>
        <v>4</v>
      </c>
      <c r="C21" s="45"/>
      <c r="D21" s="52" t="s">
        <v>167</v>
      </c>
      <c r="E21" s="48" t="s">
        <v>171</v>
      </c>
    </row>
    <row r="22" spans="1:5" ht="12.75">
      <c r="A22" s="8" t="s">
        <v>57</v>
      </c>
      <c r="B22" s="8">
        <f>GETPIVOTDATA("Point Value [0..5]",$A$1,"Course Outcome","Outcome 04")</f>
        <v>4.714285714285714</v>
      </c>
      <c r="C22" s="45"/>
      <c r="D22" s="52" t="s">
        <v>160</v>
      </c>
      <c r="E22" s="48" t="s">
        <v>172</v>
      </c>
    </row>
    <row r="23" spans="1:5" ht="12.75">
      <c r="A23" s="8" t="s">
        <v>133</v>
      </c>
      <c r="B23" s="8">
        <f>AVERAGE(GETPIVOTDATA("Point Value [0..5]",$A$1,"Course Outcome","Outcome 01"),GETPIVOTDATA("Point Value [0..5]",$A$1,"Course Outcome","Outcome 03"))</f>
        <v>5</v>
      </c>
      <c r="C23" s="45"/>
      <c r="D23" s="52" t="s">
        <v>168</v>
      </c>
      <c r="E23" s="48" t="s">
        <v>173</v>
      </c>
    </row>
    <row r="24" spans="1:5" ht="12.75">
      <c r="A24" s="8" t="s">
        <v>60</v>
      </c>
      <c r="B24" s="8">
        <f>GETPIVOTDATA("Point Value [0..5]",$A$1,"Course Outcome","Outcome 07")</f>
        <v>4.75</v>
      </c>
      <c r="C24" s="45"/>
      <c r="D24" s="52" t="s">
        <v>161</v>
      </c>
      <c r="E24" s="48" t="s">
        <v>174</v>
      </c>
    </row>
    <row r="25" spans="1:5" ht="12.75">
      <c r="A25" s="8" t="s">
        <v>61</v>
      </c>
      <c r="B25" s="8">
        <f>GETPIVOTDATA("Point Value [0..5]",$A$1,"Course Outcome","Outcome 08")</f>
        <v>4.9</v>
      </c>
      <c r="C25" s="45"/>
      <c r="D25" s="52" t="s">
        <v>162</v>
      </c>
      <c r="E25" s="48" t="s">
        <v>175</v>
      </c>
    </row>
    <row r="26" spans="1:5" ht="25.5">
      <c r="A26" s="8" t="s">
        <v>62</v>
      </c>
      <c r="B26" s="8">
        <f>GETPIVOTDATA("Point Value [0..5]",$A$1,"Course Outcome","Outcome 10")</f>
        <v>4.5</v>
      </c>
      <c r="C26" s="45"/>
      <c r="D26" s="52" t="s">
        <v>163</v>
      </c>
      <c r="E26" s="48" t="s">
        <v>176</v>
      </c>
    </row>
    <row r="27" spans="1:5" ht="12.75">
      <c r="A27" s="8" t="s">
        <v>63</v>
      </c>
      <c r="B27" s="8">
        <f>GETPIVOTDATA("Point Value [0..5]",$A$1,"Course Outcome","Outcome 11")</f>
        <v>4</v>
      </c>
      <c r="C27" s="45"/>
      <c r="D27" s="52" t="s">
        <v>164</v>
      </c>
      <c r="E27" s="48" t="s">
        <v>177</v>
      </c>
    </row>
    <row r="28" spans="1:5" ht="12.75">
      <c r="A28" s="8" t="s">
        <v>64</v>
      </c>
      <c r="B28" s="8">
        <f>GETPIVOTDATA("Point Value [0..5]",$A$1,"Course Outcome","Outcome 12")</f>
        <v>4.5</v>
      </c>
      <c r="C28" s="45"/>
      <c r="D28" s="52" t="s">
        <v>165</v>
      </c>
      <c r="E28" s="48" t="s">
        <v>178</v>
      </c>
    </row>
    <row r="29" spans="1:5" ht="25.5">
      <c r="A29" s="8" t="s">
        <v>65</v>
      </c>
      <c r="B29" s="8"/>
      <c r="C29" s="45"/>
      <c r="D29" s="52" t="s">
        <v>166</v>
      </c>
      <c r="E29" s="48" t="s">
        <v>179</v>
      </c>
    </row>
  </sheetData>
  <sheetProtection/>
  <printOptions/>
  <pageMargins left="0.75" right="0.75" top="1" bottom="0.92" header="0.5" footer="0.5"/>
  <pageSetup horizontalDpi="600" verticalDpi="600" orientation="landscape" r:id="rId1"/>
  <rowBreaks count="1" manualBreakCount="1">
    <brk id="1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Vega</dc:creator>
  <cp:keywords/>
  <dc:description/>
  <cp:lastModifiedBy> </cp:lastModifiedBy>
  <cp:lastPrinted>2007-03-07T22:21:32Z</cp:lastPrinted>
  <dcterms:created xsi:type="dcterms:W3CDTF">2007-02-13T22:03:56Z</dcterms:created>
  <dcterms:modified xsi:type="dcterms:W3CDTF">2009-01-26T14:59:47Z</dcterms:modified>
  <cp:category/>
  <cp:version/>
  <cp:contentType/>
  <cp:contentStatus/>
</cp:coreProperties>
</file>